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dati_utenti\dgasparroni\Desktop\VISSIA\"/>
    </mc:Choice>
  </mc:AlternateContent>
  <xr:revisionPtr revIDLastSave="0" documentId="13_ncr:1_{3EA0441F-D79E-4DF8-9549-FF8C7C6EAB82}" xr6:coauthVersionLast="47" xr6:coauthVersionMax="47" xr10:uidLastSave="{00000000-0000-0000-0000-000000000000}"/>
  <bookViews>
    <workbookView xWindow="28680" yWindow="-120" windowWidth="21840" windowHeight="13140" xr2:uid="{28E80B2F-F12A-4D7A-AFE5-D5D1272194E6}"/>
  </bookViews>
  <sheets>
    <sheet name="Consuntivo 2021" sheetId="1" r:id="rId1"/>
  </sheets>
  <externalReferences>
    <externalReference r:id="rId2"/>
  </externalReferences>
  <definedNames>
    <definedName name="_xlnm.Print_Area" localSheetId="0">'Consuntivo 2021'!$A$1:$K$32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J29" i="1" s="1"/>
  <c r="E29" i="1"/>
  <c r="D29" i="1"/>
  <c r="C29" i="1"/>
  <c r="G27" i="1"/>
  <c r="J27" i="1" s="1"/>
  <c r="D27" i="1"/>
  <c r="C27" i="1"/>
  <c r="J20" i="1"/>
  <c r="K20" i="1" s="1"/>
  <c r="F20" i="1"/>
  <c r="I18" i="1"/>
  <c r="G18" i="1"/>
  <c r="E18" i="1"/>
  <c r="D18" i="1"/>
  <c r="C18" i="1"/>
  <c r="I16" i="1"/>
  <c r="H16" i="1"/>
  <c r="E16" i="1"/>
  <c r="D16" i="1"/>
  <c r="C16" i="1"/>
  <c r="I14" i="1"/>
  <c r="H14" i="1"/>
  <c r="J14" i="1" s="1"/>
  <c r="E14" i="1"/>
  <c r="D14" i="1"/>
  <c r="C14" i="1"/>
  <c r="I12" i="1"/>
  <c r="H12" i="1"/>
  <c r="E12" i="1"/>
  <c r="D12" i="1"/>
  <c r="F12" i="1" s="1"/>
  <c r="I10" i="1"/>
  <c r="J10" i="1" s="1"/>
  <c r="E10" i="1"/>
  <c r="D10" i="1"/>
  <c r="C10" i="1"/>
  <c r="I8" i="1"/>
  <c r="G8" i="1"/>
  <c r="E8" i="1"/>
  <c r="D8" i="1"/>
  <c r="C8" i="1"/>
  <c r="J8" i="1" l="1"/>
  <c r="H22" i="1"/>
  <c r="F18" i="1"/>
  <c r="F27" i="1"/>
  <c r="I22" i="1"/>
  <c r="D22" i="1"/>
  <c r="F10" i="1"/>
  <c r="F14" i="1"/>
  <c r="K14" i="1" s="1"/>
  <c r="J16" i="1"/>
  <c r="C22" i="1"/>
  <c r="E22" i="1"/>
  <c r="F16" i="1"/>
  <c r="J18" i="1"/>
  <c r="K18" i="1" s="1"/>
  <c r="F29" i="1"/>
  <c r="K29" i="1" s="1"/>
  <c r="K10" i="1"/>
  <c r="F8" i="1"/>
  <c r="J12" i="1"/>
  <c r="K12" i="1" s="1"/>
  <c r="G22" i="1"/>
  <c r="F22" i="1" l="1"/>
  <c r="K16" i="1"/>
  <c r="K8" i="1"/>
  <c r="J22" i="1"/>
  <c r="K22" i="1" s="1"/>
</calcChain>
</file>

<file path=xl/sharedStrings.xml><?xml version="1.0" encoding="utf-8"?>
<sst xmlns="http://schemas.openxmlformats.org/spreadsheetml/2006/main" count="49" uniqueCount="36">
  <si>
    <t>SERVIZIO</t>
  </si>
  <si>
    <t>COSTI</t>
  </si>
  <si>
    <t>RICAVI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</si>
  <si>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</si>
  <si>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</si>
  <si>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</si>
  <si>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</si>
  <si>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</si>
  <si>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</si>
  <si>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</si>
  <si>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</si>
  <si>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Utenza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</si>
  <si>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</si>
  <si>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</si>
  <si>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</si>
  <si>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</si>
  <si>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</si>
  <si>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</si>
  <si>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</si>
  <si>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</si>
  <si>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 (1)</t>
  </si>
  <si>
    <t>Mercati</t>
  </si>
  <si>
    <t>Fiere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</si>
  <si>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</si>
  <si>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</si>
  <si>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</si>
  <si>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</si>
  <si>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</si>
  <si>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</si>
  <si>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</si>
  <si>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 xml:space="preserve">Illuminazione </t>
  </si>
  <si>
    <t>Votiva</t>
  </si>
  <si>
    <t>Trasporti</t>
  </si>
  <si>
    <t>Scolastici</t>
  </si>
  <si>
    <t>N.B.  Gli ammortamenti relativi ai beni immobili sono stati considerati secondo il principio fiscale.</t>
  </si>
  <si>
    <t xml:space="preserve">SERVIZI PUBBLICI A DOMANDA INDIVIDUALE - Consuntivo 2021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</si>
</sst>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quotePrefix="1" applyFont="1" applyBorder="1" applyAlignment="1">
      <alignment horizontal="right" wrapText="1"/>
    </xf>
    <xf numFmtId="0" fontId="6" fillId="0" borderId="12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3" borderId="21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2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10" fontId="6" fillId="0" borderId="21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 applyAlignment="1">
      <alignment horizontal="right"/>
    </xf>
    <xf numFmtId="3" fontId="6" fillId="0" borderId="25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3" xfId="0" quotePrefix="1" applyNumberFormat="1" applyFont="1" applyBorder="1" applyAlignment="1">
      <alignment horizontal="right"/>
    </xf>
    <xf numFmtId="10" fontId="6" fillId="0" borderId="26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5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10" fontId="6" fillId="0" borderId="14" xfId="1" applyNumberFormat="1" applyFont="1" applyFill="1" applyBorder="1"/>
    <xf numFmtId="165" fontId="6" fillId="0" borderId="15" xfId="0" applyNumberFormat="1" applyFont="1" applyBorder="1"/>
    <xf numFmtId="0" fontId="6" fillId="0" borderId="27" xfId="0" quotePrefix="1" applyFont="1" applyBorder="1" applyAlignment="1">
      <alignment horizontal="right" wrapText="1"/>
    </xf>
    <xf numFmtId="3" fontId="6" fillId="0" borderId="25" xfId="0" applyNumberFormat="1" applyFont="1" applyBorder="1"/>
    <xf numFmtId="165" fontId="6" fillId="0" borderId="16" xfId="0" applyNumberFormat="1" applyFont="1" applyBorder="1"/>
    <xf numFmtId="0" fontId="6" fillId="0" borderId="28" xfId="0" quotePrefix="1" applyFont="1" applyBorder="1" applyAlignment="1">
      <alignment horizontal="right" wrapText="1"/>
    </xf>
    <xf numFmtId="0" fontId="6" fillId="0" borderId="23" xfId="0" quotePrefix="1" applyFont="1" applyBorder="1" applyAlignment="1">
      <alignment horizontal="right" wrapText="1"/>
    </xf>
    <xf numFmtId="0" fontId="6" fillId="3" borderId="26" xfId="0" applyFont="1" applyFill="1" applyBorder="1" applyAlignment="1">
      <alignment wrapText="1"/>
    </xf>
    <xf numFmtId="164" fontId="6" fillId="0" borderId="29" xfId="0" applyNumberFormat="1" applyFont="1" applyBorder="1"/>
    <xf numFmtId="4" fontId="6" fillId="0" borderId="30" xfId="0" applyNumberFormat="1" applyFont="1" applyBorder="1"/>
    <xf numFmtId="4" fontId="6" fillId="0" borderId="30" xfId="0" applyNumberFormat="1" applyFont="1" applyBorder="1" applyAlignment="1">
      <alignment horizontal="right"/>
    </xf>
    <xf numFmtId="0" fontId="6" fillId="0" borderId="31" xfId="0" quotePrefix="1" applyFont="1" applyBorder="1" applyAlignment="1">
      <alignment horizontal="right" wrapText="1"/>
    </xf>
    <xf numFmtId="4" fontId="6" fillId="0" borderId="28" xfId="0" applyNumberFormat="1" applyFont="1" applyBorder="1"/>
    <xf numFmtId="4" fontId="6" fillId="0" borderId="31" xfId="0" applyNumberFormat="1" applyFont="1" applyBorder="1"/>
    <xf numFmtId="164" fontId="6" fillId="0" borderId="32" xfId="0" applyNumberFormat="1" applyFont="1" applyBorder="1"/>
    <xf numFmtId="4" fontId="6" fillId="0" borderId="1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10" fontId="6" fillId="0" borderId="8" xfId="1" applyNumberFormat="1" applyFont="1" applyFill="1" applyBorder="1"/>
    <xf numFmtId="0" fontId="6" fillId="3" borderId="33" xfId="0" applyFont="1" applyFill="1" applyBorder="1"/>
    <xf numFmtId="164" fontId="6" fillId="0" borderId="34" xfId="0" applyNumberFormat="1" applyFont="1" applyBorder="1"/>
    <xf numFmtId="4" fontId="6" fillId="0" borderId="35" xfId="0" applyNumberFormat="1" applyFont="1" applyBorder="1"/>
    <xf numFmtId="4" fontId="6" fillId="0" borderId="36" xfId="0" applyNumberFormat="1" applyFont="1" applyBorder="1"/>
    <xf numFmtId="4" fontId="6" fillId="0" borderId="37" xfId="0" applyNumberFormat="1" applyFont="1" applyBorder="1"/>
    <xf numFmtId="10" fontId="6" fillId="0" borderId="33" xfId="1" applyNumberFormat="1" applyFont="1" applyFill="1" applyBorder="1"/>
    <xf numFmtId="0" fontId="9" fillId="0" borderId="0" xfId="0" applyFont="1"/>
    <xf numFmtId="166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10" fontId="9" fillId="0" borderId="0" xfId="0" applyNumberFormat="1" applyFont="1"/>
    <xf numFmtId="0" fontId="6" fillId="3" borderId="8" xfId="0" applyFont="1" applyFill="1" applyBorder="1" applyAlignment="1">
      <alignment wrapText="1"/>
    </xf>
    <xf numFmtId="165" fontId="6" fillId="0" borderId="9" xfId="0" quotePrefix="1" applyNumberFormat="1" applyFont="1" applyBorder="1" applyAlignment="1">
      <alignment horizontal="right"/>
    </xf>
    <xf numFmtId="165" fontId="6" fillId="0" borderId="10" xfId="0" quotePrefix="1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9" xfId="0" applyNumberFormat="1" applyFont="1" applyBorder="1"/>
    <xf numFmtId="164" fontId="6" fillId="0" borderId="38" xfId="0" applyNumberFormat="1" applyFont="1" applyBorder="1"/>
    <xf numFmtId="4" fontId="6" fillId="0" borderId="23" xfId="0" applyNumberFormat="1" applyFont="1" applyBorder="1"/>
    <xf numFmtId="4" fontId="6" fillId="0" borderId="23" xfId="0" applyNumberFormat="1" applyFont="1" applyBorder="1" applyAlignment="1">
      <alignment horizontal="right"/>
    </xf>
    <xf numFmtId="4" fontId="6" fillId="0" borderId="25" xfId="0" applyNumberFormat="1" applyFont="1" applyBorder="1"/>
    <xf numFmtId="4" fontId="6" fillId="0" borderId="15" xfId="0" applyNumberFormat="1" applyFont="1" applyBorder="1"/>
    <xf numFmtId="0" fontId="6" fillId="3" borderId="33" xfId="0" applyFont="1" applyFill="1" applyBorder="1" applyAlignment="1">
      <alignment wrapText="1"/>
    </xf>
    <xf numFmtId="0" fontId="0" fillId="0" borderId="24" xfId="0" applyBorder="1"/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1\SERVIZI%20A%20DOMANDA%20INDIVIDUALE%20-%20CONSUNTIVO2021.xls" TargetMode="External"/><Relationship Id="rId1" Type="http://schemas.openxmlformats.org/officeDocument/2006/relationships/externalLinkPath" Target="file:///Z:\CONSUNTIVI\CONSUNTIVO%202021\SERVIZI%20A%20DOMANDA%20INDIVIDUALE%20-%20CONSUNTIVO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1"/>
      <sheetName val="Asilo 2021"/>
      <sheetName val="Mense 2021"/>
      <sheetName val="Mercati 2021"/>
      <sheetName val="Teatro 2021"/>
      <sheetName val="Pinacoteca 2021"/>
      <sheetName val="Centri sportivi 2021"/>
      <sheetName val=" Lampade 2021"/>
      <sheetName val="Trasporti scolastici2021"/>
    </sheetNames>
    <sheetDataSet>
      <sheetData sheetId="0"/>
      <sheetData sheetId="1">
        <row r="7">
          <cell r="C7">
            <v>238244.24</v>
          </cell>
        </row>
        <row r="8">
          <cell r="C8">
            <v>203259.75</v>
          </cell>
        </row>
        <row r="12">
          <cell r="F12">
            <v>0</v>
          </cell>
        </row>
        <row r="23">
          <cell r="F23">
            <v>99184</v>
          </cell>
        </row>
      </sheetData>
      <sheetData sheetId="2">
        <row r="7">
          <cell r="C7">
            <v>0</v>
          </cell>
        </row>
        <row r="12">
          <cell r="G12">
            <v>0</v>
          </cell>
        </row>
        <row r="17">
          <cell r="H17">
            <v>535634.32999999996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3">
        <row r="6">
          <cell r="F6">
            <v>77136</v>
          </cell>
        </row>
        <row r="11">
          <cell r="F11">
            <v>0</v>
          </cell>
        </row>
        <row r="20">
          <cell r="F20">
            <v>20437.259999999998</v>
          </cell>
        </row>
      </sheetData>
      <sheetData sheetId="4">
        <row r="7">
          <cell r="C7">
            <v>6198.46</v>
          </cell>
        </row>
        <row r="8">
          <cell r="C8">
            <v>631641.34</v>
          </cell>
        </row>
        <row r="11">
          <cell r="F11">
            <v>74159.19</v>
          </cell>
        </row>
        <row r="15">
          <cell r="F15">
            <v>0</v>
          </cell>
        </row>
        <row r="23">
          <cell r="F23">
            <v>60400.01</v>
          </cell>
        </row>
        <row r="24">
          <cell r="F24">
            <v>29000</v>
          </cell>
        </row>
        <row r="25">
          <cell r="F25">
            <v>55948.94</v>
          </cell>
        </row>
      </sheetData>
      <sheetData sheetId="5">
        <row r="7">
          <cell r="C7">
            <v>123023.78</v>
          </cell>
        </row>
        <row r="8">
          <cell r="C8">
            <v>250507.11</v>
          </cell>
        </row>
        <row r="11">
          <cell r="F11">
            <v>64509.72</v>
          </cell>
        </row>
        <row r="25">
          <cell r="F25">
            <v>130982.35</v>
          </cell>
        </row>
        <row r="26">
          <cell r="F26">
            <v>19400</v>
          </cell>
        </row>
      </sheetData>
      <sheetData sheetId="6">
        <row r="7">
          <cell r="C7">
            <v>24367.41</v>
          </cell>
        </row>
        <row r="8">
          <cell r="C8">
            <v>668258.15</v>
          </cell>
        </row>
        <row r="11">
          <cell r="F11">
            <v>160453.07</v>
          </cell>
        </row>
        <row r="28">
          <cell r="F28">
            <v>54111.49</v>
          </cell>
        </row>
      </sheetData>
      <sheetData sheetId="7">
        <row r="6">
          <cell r="F6">
            <v>30978.06</v>
          </cell>
        </row>
        <row r="11">
          <cell r="F11">
            <v>6696.59</v>
          </cell>
        </row>
        <row r="22">
          <cell r="F22">
            <v>186826.25</v>
          </cell>
        </row>
      </sheetData>
      <sheetData sheetId="8">
        <row r="7">
          <cell r="C7">
            <v>438576.11</v>
          </cell>
        </row>
        <row r="8">
          <cell r="C8">
            <v>354288.96</v>
          </cell>
        </row>
        <row r="11">
          <cell r="F11">
            <v>0</v>
          </cell>
        </row>
        <row r="28">
          <cell r="F28">
            <v>92222.720000000001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2320-542B-456D-BC9D-49069AF4F1CD}">
  <sheetPr>
    <pageSetUpPr fitToPage="1"/>
  </sheetPr>
  <dimension ref="A1:L49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12.140625" style="105" customWidth="1"/>
    <col min="2" max="2" width="3.7109375" customWidth="1"/>
    <col min="3" max="5" width="12.7109375" customWidth="1"/>
    <col min="6" max="6" width="14.42578125" customWidth="1"/>
    <col min="7" max="7" width="12.7109375" customWidth="1"/>
    <col min="8" max="8" width="13.85546875" bestFit="1" customWidth="1"/>
    <col min="9" max="9" width="12.7109375" customWidth="1"/>
    <col min="10" max="10" width="18.140625" customWidth="1"/>
    <col min="11" max="11" width="16.42578125" customWidth="1"/>
    <col min="12" max="12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3" width="12.7109375" customWidth="1"/>
    <col min="264" max="264" width="13.85546875" bestFit="1" customWidth="1"/>
    <col min="265" max="265" width="12.7109375" customWidth="1"/>
    <col min="266" max="266" width="18.140625" customWidth="1"/>
    <col min="267" max="267" width="16.42578125" customWidth="1"/>
    <col min="268" max="268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19" width="12.7109375" customWidth="1"/>
    <col min="520" max="520" width="13.85546875" bestFit="1" customWidth="1"/>
    <col min="521" max="521" width="12.7109375" customWidth="1"/>
    <col min="522" max="522" width="18.140625" customWidth="1"/>
    <col min="523" max="523" width="16.42578125" customWidth="1"/>
    <col min="524" max="524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5" width="12.7109375" customWidth="1"/>
    <col min="776" max="776" width="13.85546875" bestFit="1" customWidth="1"/>
    <col min="777" max="777" width="12.7109375" customWidth="1"/>
    <col min="778" max="778" width="18.140625" customWidth="1"/>
    <col min="779" max="779" width="16.42578125" customWidth="1"/>
    <col min="780" max="780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1" width="12.7109375" customWidth="1"/>
    <col min="1032" max="1032" width="13.85546875" bestFit="1" customWidth="1"/>
    <col min="1033" max="1033" width="12.7109375" customWidth="1"/>
    <col min="1034" max="1034" width="18.140625" customWidth="1"/>
    <col min="1035" max="1035" width="16.42578125" customWidth="1"/>
    <col min="1036" max="1036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87" width="12.7109375" customWidth="1"/>
    <col min="1288" max="1288" width="13.85546875" bestFit="1" customWidth="1"/>
    <col min="1289" max="1289" width="12.7109375" customWidth="1"/>
    <col min="1290" max="1290" width="18.140625" customWidth="1"/>
    <col min="1291" max="1291" width="16.42578125" customWidth="1"/>
    <col min="1292" max="1292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3" width="12.7109375" customWidth="1"/>
    <col min="1544" max="1544" width="13.85546875" bestFit="1" customWidth="1"/>
    <col min="1545" max="1545" width="12.7109375" customWidth="1"/>
    <col min="1546" max="1546" width="18.140625" customWidth="1"/>
    <col min="1547" max="1547" width="16.42578125" customWidth="1"/>
    <col min="1548" max="1548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799" width="12.7109375" customWidth="1"/>
    <col min="1800" max="1800" width="13.85546875" bestFit="1" customWidth="1"/>
    <col min="1801" max="1801" width="12.7109375" customWidth="1"/>
    <col min="1802" max="1802" width="18.140625" customWidth="1"/>
    <col min="1803" max="1803" width="16.42578125" customWidth="1"/>
    <col min="1804" max="1804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5" width="12.7109375" customWidth="1"/>
    <col min="2056" max="2056" width="13.85546875" bestFit="1" customWidth="1"/>
    <col min="2057" max="2057" width="12.7109375" customWidth="1"/>
    <col min="2058" max="2058" width="18.140625" customWidth="1"/>
    <col min="2059" max="2059" width="16.42578125" customWidth="1"/>
    <col min="2060" max="2060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1" width="12.7109375" customWidth="1"/>
    <col min="2312" max="2312" width="13.85546875" bestFit="1" customWidth="1"/>
    <col min="2313" max="2313" width="12.7109375" customWidth="1"/>
    <col min="2314" max="2314" width="18.140625" customWidth="1"/>
    <col min="2315" max="2315" width="16.42578125" customWidth="1"/>
    <col min="2316" max="2316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67" width="12.7109375" customWidth="1"/>
    <col min="2568" max="2568" width="13.85546875" bestFit="1" customWidth="1"/>
    <col min="2569" max="2569" width="12.7109375" customWidth="1"/>
    <col min="2570" max="2570" width="18.140625" customWidth="1"/>
    <col min="2571" max="2571" width="16.42578125" customWidth="1"/>
    <col min="2572" max="2572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3" width="12.7109375" customWidth="1"/>
    <col min="2824" max="2824" width="13.85546875" bestFit="1" customWidth="1"/>
    <col min="2825" max="2825" width="12.7109375" customWidth="1"/>
    <col min="2826" max="2826" width="18.140625" customWidth="1"/>
    <col min="2827" max="2827" width="16.42578125" customWidth="1"/>
    <col min="2828" max="2828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79" width="12.7109375" customWidth="1"/>
    <col min="3080" max="3080" width="13.85546875" bestFit="1" customWidth="1"/>
    <col min="3081" max="3081" width="12.7109375" customWidth="1"/>
    <col min="3082" max="3082" width="18.140625" customWidth="1"/>
    <col min="3083" max="3083" width="16.42578125" customWidth="1"/>
    <col min="3084" max="3084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5" width="12.7109375" customWidth="1"/>
    <col min="3336" max="3336" width="13.85546875" bestFit="1" customWidth="1"/>
    <col min="3337" max="3337" width="12.7109375" customWidth="1"/>
    <col min="3338" max="3338" width="18.140625" customWidth="1"/>
    <col min="3339" max="3339" width="16.42578125" customWidth="1"/>
    <col min="3340" max="3340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1" width="12.7109375" customWidth="1"/>
    <col min="3592" max="3592" width="13.85546875" bestFit="1" customWidth="1"/>
    <col min="3593" max="3593" width="12.7109375" customWidth="1"/>
    <col min="3594" max="3594" width="18.140625" customWidth="1"/>
    <col min="3595" max="3595" width="16.42578125" customWidth="1"/>
    <col min="3596" max="3596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47" width="12.7109375" customWidth="1"/>
    <col min="3848" max="3848" width="13.85546875" bestFit="1" customWidth="1"/>
    <col min="3849" max="3849" width="12.7109375" customWidth="1"/>
    <col min="3850" max="3850" width="18.140625" customWidth="1"/>
    <col min="3851" max="3851" width="16.42578125" customWidth="1"/>
    <col min="3852" max="3852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3" width="12.7109375" customWidth="1"/>
    <col min="4104" max="4104" width="13.85546875" bestFit="1" customWidth="1"/>
    <col min="4105" max="4105" width="12.7109375" customWidth="1"/>
    <col min="4106" max="4106" width="18.140625" customWidth="1"/>
    <col min="4107" max="4107" width="16.42578125" customWidth="1"/>
    <col min="4108" max="4108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59" width="12.7109375" customWidth="1"/>
    <col min="4360" max="4360" width="13.85546875" bestFit="1" customWidth="1"/>
    <col min="4361" max="4361" width="12.7109375" customWidth="1"/>
    <col min="4362" max="4362" width="18.140625" customWidth="1"/>
    <col min="4363" max="4363" width="16.42578125" customWidth="1"/>
    <col min="4364" max="4364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5" width="12.7109375" customWidth="1"/>
    <col min="4616" max="4616" width="13.85546875" bestFit="1" customWidth="1"/>
    <col min="4617" max="4617" width="12.7109375" customWidth="1"/>
    <col min="4618" max="4618" width="18.140625" customWidth="1"/>
    <col min="4619" max="4619" width="16.42578125" customWidth="1"/>
    <col min="4620" max="4620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1" width="12.7109375" customWidth="1"/>
    <col min="4872" max="4872" width="13.85546875" bestFit="1" customWidth="1"/>
    <col min="4873" max="4873" width="12.7109375" customWidth="1"/>
    <col min="4874" max="4874" width="18.140625" customWidth="1"/>
    <col min="4875" max="4875" width="16.42578125" customWidth="1"/>
    <col min="4876" max="4876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27" width="12.7109375" customWidth="1"/>
    <col min="5128" max="5128" width="13.85546875" bestFit="1" customWidth="1"/>
    <col min="5129" max="5129" width="12.7109375" customWidth="1"/>
    <col min="5130" max="5130" width="18.140625" customWidth="1"/>
    <col min="5131" max="5131" width="16.42578125" customWidth="1"/>
    <col min="5132" max="5132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3" width="12.7109375" customWidth="1"/>
    <col min="5384" max="5384" width="13.85546875" bestFit="1" customWidth="1"/>
    <col min="5385" max="5385" width="12.7109375" customWidth="1"/>
    <col min="5386" max="5386" width="18.140625" customWidth="1"/>
    <col min="5387" max="5387" width="16.42578125" customWidth="1"/>
    <col min="5388" max="5388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39" width="12.7109375" customWidth="1"/>
    <col min="5640" max="5640" width="13.85546875" bestFit="1" customWidth="1"/>
    <col min="5641" max="5641" width="12.7109375" customWidth="1"/>
    <col min="5642" max="5642" width="18.140625" customWidth="1"/>
    <col min="5643" max="5643" width="16.42578125" customWidth="1"/>
    <col min="5644" max="5644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5" width="12.7109375" customWidth="1"/>
    <col min="5896" max="5896" width="13.85546875" bestFit="1" customWidth="1"/>
    <col min="5897" max="5897" width="12.7109375" customWidth="1"/>
    <col min="5898" max="5898" width="18.140625" customWidth="1"/>
    <col min="5899" max="5899" width="16.42578125" customWidth="1"/>
    <col min="5900" max="5900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1" width="12.7109375" customWidth="1"/>
    <col min="6152" max="6152" width="13.85546875" bestFit="1" customWidth="1"/>
    <col min="6153" max="6153" width="12.7109375" customWidth="1"/>
    <col min="6154" max="6154" width="18.140625" customWidth="1"/>
    <col min="6155" max="6155" width="16.42578125" customWidth="1"/>
    <col min="6156" max="6156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07" width="12.7109375" customWidth="1"/>
    <col min="6408" max="6408" width="13.85546875" bestFit="1" customWidth="1"/>
    <col min="6409" max="6409" width="12.7109375" customWidth="1"/>
    <col min="6410" max="6410" width="18.140625" customWidth="1"/>
    <col min="6411" max="6411" width="16.42578125" customWidth="1"/>
    <col min="6412" max="6412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3" width="12.7109375" customWidth="1"/>
    <col min="6664" max="6664" width="13.85546875" bestFit="1" customWidth="1"/>
    <col min="6665" max="6665" width="12.7109375" customWidth="1"/>
    <col min="6666" max="6666" width="18.140625" customWidth="1"/>
    <col min="6667" max="6667" width="16.42578125" customWidth="1"/>
    <col min="6668" max="6668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19" width="12.7109375" customWidth="1"/>
    <col min="6920" max="6920" width="13.85546875" bestFit="1" customWidth="1"/>
    <col min="6921" max="6921" width="12.7109375" customWidth="1"/>
    <col min="6922" max="6922" width="18.140625" customWidth="1"/>
    <col min="6923" max="6923" width="16.42578125" customWidth="1"/>
    <col min="6924" max="6924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5" width="12.7109375" customWidth="1"/>
    <col min="7176" max="7176" width="13.85546875" bestFit="1" customWidth="1"/>
    <col min="7177" max="7177" width="12.7109375" customWidth="1"/>
    <col min="7178" max="7178" width="18.140625" customWidth="1"/>
    <col min="7179" max="7179" width="16.42578125" customWidth="1"/>
    <col min="7180" max="7180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1" width="12.7109375" customWidth="1"/>
    <col min="7432" max="7432" width="13.85546875" bestFit="1" customWidth="1"/>
    <col min="7433" max="7433" width="12.7109375" customWidth="1"/>
    <col min="7434" max="7434" width="18.140625" customWidth="1"/>
    <col min="7435" max="7435" width="16.42578125" customWidth="1"/>
    <col min="7436" max="7436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87" width="12.7109375" customWidth="1"/>
    <col min="7688" max="7688" width="13.85546875" bestFit="1" customWidth="1"/>
    <col min="7689" max="7689" width="12.7109375" customWidth="1"/>
    <col min="7690" max="7690" width="18.140625" customWidth="1"/>
    <col min="7691" max="7691" width="16.42578125" customWidth="1"/>
    <col min="7692" max="7692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3" width="12.7109375" customWidth="1"/>
    <col min="7944" max="7944" width="13.85546875" bestFit="1" customWidth="1"/>
    <col min="7945" max="7945" width="12.7109375" customWidth="1"/>
    <col min="7946" max="7946" width="18.140625" customWidth="1"/>
    <col min="7947" max="7947" width="16.42578125" customWidth="1"/>
    <col min="7948" max="7948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199" width="12.7109375" customWidth="1"/>
    <col min="8200" max="8200" width="13.85546875" bestFit="1" customWidth="1"/>
    <col min="8201" max="8201" width="12.7109375" customWidth="1"/>
    <col min="8202" max="8202" width="18.140625" customWidth="1"/>
    <col min="8203" max="8203" width="16.42578125" customWidth="1"/>
    <col min="8204" max="8204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5" width="12.7109375" customWidth="1"/>
    <col min="8456" max="8456" width="13.85546875" bestFit="1" customWidth="1"/>
    <col min="8457" max="8457" width="12.7109375" customWidth="1"/>
    <col min="8458" max="8458" width="18.140625" customWidth="1"/>
    <col min="8459" max="8459" width="16.42578125" customWidth="1"/>
    <col min="8460" max="8460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1" width="12.7109375" customWidth="1"/>
    <col min="8712" max="8712" width="13.85546875" bestFit="1" customWidth="1"/>
    <col min="8713" max="8713" width="12.7109375" customWidth="1"/>
    <col min="8714" max="8714" width="18.140625" customWidth="1"/>
    <col min="8715" max="8715" width="16.42578125" customWidth="1"/>
    <col min="8716" max="8716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67" width="12.7109375" customWidth="1"/>
    <col min="8968" max="8968" width="13.85546875" bestFit="1" customWidth="1"/>
    <col min="8969" max="8969" width="12.7109375" customWidth="1"/>
    <col min="8970" max="8970" width="18.140625" customWidth="1"/>
    <col min="8971" max="8971" width="16.42578125" customWidth="1"/>
    <col min="8972" max="8972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3" width="12.7109375" customWidth="1"/>
    <col min="9224" max="9224" width="13.85546875" bestFit="1" customWidth="1"/>
    <col min="9225" max="9225" width="12.7109375" customWidth="1"/>
    <col min="9226" max="9226" width="18.140625" customWidth="1"/>
    <col min="9227" max="9227" width="16.42578125" customWidth="1"/>
    <col min="9228" max="9228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79" width="12.7109375" customWidth="1"/>
    <col min="9480" max="9480" width="13.85546875" bestFit="1" customWidth="1"/>
    <col min="9481" max="9481" width="12.7109375" customWidth="1"/>
    <col min="9482" max="9482" width="18.140625" customWidth="1"/>
    <col min="9483" max="9483" width="16.42578125" customWidth="1"/>
    <col min="9484" max="9484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5" width="12.7109375" customWidth="1"/>
    <col min="9736" max="9736" width="13.85546875" bestFit="1" customWidth="1"/>
    <col min="9737" max="9737" width="12.7109375" customWidth="1"/>
    <col min="9738" max="9738" width="18.140625" customWidth="1"/>
    <col min="9739" max="9739" width="16.42578125" customWidth="1"/>
    <col min="9740" max="9740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1" width="12.7109375" customWidth="1"/>
    <col min="9992" max="9992" width="13.85546875" bestFit="1" customWidth="1"/>
    <col min="9993" max="9993" width="12.7109375" customWidth="1"/>
    <col min="9994" max="9994" width="18.140625" customWidth="1"/>
    <col min="9995" max="9995" width="16.42578125" customWidth="1"/>
    <col min="9996" max="9996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47" width="12.7109375" customWidth="1"/>
    <col min="10248" max="10248" width="13.85546875" bestFit="1" customWidth="1"/>
    <col min="10249" max="10249" width="12.7109375" customWidth="1"/>
    <col min="10250" max="10250" width="18.140625" customWidth="1"/>
    <col min="10251" max="10251" width="16.42578125" customWidth="1"/>
    <col min="10252" max="10252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3" width="12.7109375" customWidth="1"/>
    <col min="10504" max="10504" width="13.85546875" bestFit="1" customWidth="1"/>
    <col min="10505" max="10505" width="12.7109375" customWidth="1"/>
    <col min="10506" max="10506" width="18.140625" customWidth="1"/>
    <col min="10507" max="10507" width="16.42578125" customWidth="1"/>
    <col min="10508" max="10508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59" width="12.7109375" customWidth="1"/>
    <col min="10760" max="10760" width="13.85546875" bestFit="1" customWidth="1"/>
    <col min="10761" max="10761" width="12.7109375" customWidth="1"/>
    <col min="10762" max="10762" width="18.140625" customWidth="1"/>
    <col min="10763" max="10763" width="16.42578125" customWidth="1"/>
    <col min="10764" max="10764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5" width="12.7109375" customWidth="1"/>
    <col min="11016" max="11016" width="13.85546875" bestFit="1" customWidth="1"/>
    <col min="11017" max="11017" width="12.7109375" customWidth="1"/>
    <col min="11018" max="11018" width="18.140625" customWidth="1"/>
    <col min="11019" max="11019" width="16.42578125" customWidth="1"/>
    <col min="11020" max="11020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1" width="12.7109375" customWidth="1"/>
    <col min="11272" max="11272" width="13.85546875" bestFit="1" customWidth="1"/>
    <col min="11273" max="11273" width="12.7109375" customWidth="1"/>
    <col min="11274" max="11274" width="18.140625" customWidth="1"/>
    <col min="11275" max="11275" width="16.42578125" customWidth="1"/>
    <col min="11276" max="11276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27" width="12.7109375" customWidth="1"/>
    <col min="11528" max="11528" width="13.85546875" bestFit="1" customWidth="1"/>
    <col min="11529" max="11529" width="12.7109375" customWidth="1"/>
    <col min="11530" max="11530" width="18.140625" customWidth="1"/>
    <col min="11531" max="11531" width="16.42578125" customWidth="1"/>
    <col min="11532" max="11532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3" width="12.7109375" customWidth="1"/>
    <col min="11784" max="11784" width="13.85546875" bestFit="1" customWidth="1"/>
    <col min="11785" max="11785" width="12.7109375" customWidth="1"/>
    <col min="11786" max="11786" width="18.140625" customWidth="1"/>
    <col min="11787" max="11787" width="16.42578125" customWidth="1"/>
    <col min="11788" max="11788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39" width="12.7109375" customWidth="1"/>
    <col min="12040" max="12040" width="13.85546875" bestFit="1" customWidth="1"/>
    <col min="12041" max="12041" width="12.7109375" customWidth="1"/>
    <col min="12042" max="12042" width="18.140625" customWidth="1"/>
    <col min="12043" max="12043" width="16.42578125" customWidth="1"/>
    <col min="12044" max="12044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5" width="12.7109375" customWidth="1"/>
    <col min="12296" max="12296" width="13.85546875" bestFit="1" customWidth="1"/>
    <col min="12297" max="12297" width="12.7109375" customWidth="1"/>
    <col min="12298" max="12298" width="18.140625" customWidth="1"/>
    <col min="12299" max="12299" width="16.42578125" customWidth="1"/>
    <col min="12300" max="12300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1" width="12.7109375" customWidth="1"/>
    <col min="12552" max="12552" width="13.85546875" bestFit="1" customWidth="1"/>
    <col min="12553" max="12553" width="12.7109375" customWidth="1"/>
    <col min="12554" max="12554" width="18.140625" customWidth="1"/>
    <col min="12555" max="12555" width="16.42578125" customWidth="1"/>
    <col min="12556" max="12556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07" width="12.7109375" customWidth="1"/>
    <col min="12808" max="12808" width="13.85546875" bestFit="1" customWidth="1"/>
    <col min="12809" max="12809" width="12.7109375" customWidth="1"/>
    <col min="12810" max="12810" width="18.140625" customWidth="1"/>
    <col min="12811" max="12811" width="16.42578125" customWidth="1"/>
    <col min="12812" max="12812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3" width="12.7109375" customWidth="1"/>
    <col min="13064" max="13064" width="13.85546875" bestFit="1" customWidth="1"/>
    <col min="13065" max="13065" width="12.7109375" customWidth="1"/>
    <col min="13066" max="13066" width="18.140625" customWidth="1"/>
    <col min="13067" max="13067" width="16.42578125" customWidth="1"/>
    <col min="13068" max="13068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19" width="12.7109375" customWidth="1"/>
    <col min="13320" max="13320" width="13.85546875" bestFit="1" customWidth="1"/>
    <col min="13321" max="13321" width="12.7109375" customWidth="1"/>
    <col min="13322" max="13322" width="18.140625" customWidth="1"/>
    <col min="13323" max="13323" width="16.42578125" customWidth="1"/>
    <col min="13324" max="13324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5" width="12.7109375" customWidth="1"/>
    <col min="13576" max="13576" width="13.85546875" bestFit="1" customWidth="1"/>
    <col min="13577" max="13577" width="12.7109375" customWidth="1"/>
    <col min="13578" max="13578" width="18.140625" customWidth="1"/>
    <col min="13579" max="13579" width="16.42578125" customWidth="1"/>
    <col min="13580" max="13580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1" width="12.7109375" customWidth="1"/>
    <col min="13832" max="13832" width="13.85546875" bestFit="1" customWidth="1"/>
    <col min="13833" max="13833" width="12.7109375" customWidth="1"/>
    <col min="13834" max="13834" width="18.140625" customWidth="1"/>
    <col min="13835" max="13835" width="16.42578125" customWidth="1"/>
    <col min="13836" max="13836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87" width="12.7109375" customWidth="1"/>
    <col min="14088" max="14088" width="13.85546875" bestFit="1" customWidth="1"/>
    <col min="14089" max="14089" width="12.7109375" customWidth="1"/>
    <col min="14090" max="14090" width="18.140625" customWidth="1"/>
    <col min="14091" max="14091" width="16.42578125" customWidth="1"/>
    <col min="14092" max="14092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3" width="12.7109375" customWidth="1"/>
    <col min="14344" max="14344" width="13.85546875" bestFit="1" customWidth="1"/>
    <col min="14345" max="14345" width="12.7109375" customWidth="1"/>
    <col min="14346" max="14346" width="18.140625" customWidth="1"/>
    <col min="14347" max="14347" width="16.42578125" customWidth="1"/>
    <col min="14348" max="14348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599" width="12.7109375" customWidth="1"/>
    <col min="14600" max="14600" width="13.85546875" bestFit="1" customWidth="1"/>
    <col min="14601" max="14601" width="12.7109375" customWidth="1"/>
    <col min="14602" max="14602" width="18.140625" customWidth="1"/>
    <col min="14603" max="14603" width="16.42578125" customWidth="1"/>
    <col min="14604" max="14604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5" width="12.7109375" customWidth="1"/>
    <col min="14856" max="14856" width="13.85546875" bestFit="1" customWidth="1"/>
    <col min="14857" max="14857" width="12.7109375" customWidth="1"/>
    <col min="14858" max="14858" width="18.140625" customWidth="1"/>
    <col min="14859" max="14859" width="16.42578125" customWidth="1"/>
    <col min="14860" max="14860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1" width="12.7109375" customWidth="1"/>
    <col min="15112" max="15112" width="13.85546875" bestFit="1" customWidth="1"/>
    <col min="15113" max="15113" width="12.7109375" customWidth="1"/>
    <col min="15114" max="15114" width="18.140625" customWidth="1"/>
    <col min="15115" max="15115" width="16.42578125" customWidth="1"/>
    <col min="15116" max="15116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67" width="12.7109375" customWidth="1"/>
    <col min="15368" max="15368" width="13.85546875" bestFit="1" customWidth="1"/>
    <col min="15369" max="15369" width="12.7109375" customWidth="1"/>
    <col min="15370" max="15370" width="18.140625" customWidth="1"/>
    <col min="15371" max="15371" width="16.42578125" customWidth="1"/>
    <col min="15372" max="15372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3" width="12.7109375" customWidth="1"/>
    <col min="15624" max="15624" width="13.85546875" bestFit="1" customWidth="1"/>
    <col min="15625" max="15625" width="12.7109375" customWidth="1"/>
    <col min="15626" max="15626" width="18.140625" customWidth="1"/>
    <col min="15627" max="15627" width="16.42578125" customWidth="1"/>
    <col min="15628" max="15628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79" width="12.7109375" customWidth="1"/>
    <col min="15880" max="15880" width="13.85546875" bestFit="1" customWidth="1"/>
    <col min="15881" max="15881" width="12.7109375" customWidth="1"/>
    <col min="15882" max="15882" width="18.140625" customWidth="1"/>
    <col min="15883" max="15883" width="16.42578125" customWidth="1"/>
    <col min="15884" max="15884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5" width="12.7109375" customWidth="1"/>
    <col min="16136" max="16136" width="13.85546875" bestFit="1" customWidth="1"/>
    <col min="16137" max="16137" width="12.7109375" customWidth="1"/>
    <col min="16138" max="16138" width="18.140625" customWidth="1"/>
    <col min="16139" max="16139" width="16.42578125" customWidth="1"/>
    <col min="16140" max="16140" width="15.42578125" customWidth="1"/>
  </cols>
  <sheetData>
    <row r="1" spans="1:12" ht="21" customHeight="1" x14ac:dyDescent="0.25">
      <c r="A1"/>
      <c r="B1" s="1"/>
    </row>
    <row r="2" spans="1:12" s="4" customFormat="1" ht="27" customHeight="1" x14ac:dyDescent="0.3">
      <c r="A2" s="108" t="s">
        <v>35</v>
      </c>
      <c r="B2" s="108"/>
      <c r="C2" s="108"/>
      <c r="D2" s="108"/>
      <c r="E2" s="108"/>
      <c r="F2" s="108"/>
      <c r="G2" s="108"/>
      <c r="H2" s="108"/>
      <c r="I2" s="108"/>
      <c r="J2" s="108"/>
      <c r="K2" s="2"/>
      <c r="L2" s="3"/>
    </row>
    <row r="3" spans="1:12" ht="27" customHeight="1" thickBot="1" x14ac:dyDescent="0.35">
      <c r="A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51" customHeight="1" thickBot="1" x14ac:dyDescent="0.3">
      <c r="A4" s="5" t="s">
        <v>0</v>
      </c>
      <c r="B4" s="109" t="s">
        <v>1</v>
      </c>
      <c r="C4" s="110"/>
      <c r="D4" s="111"/>
      <c r="E4" s="111"/>
      <c r="F4" s="111"/>
      <c r="G4" s="112" t="s">
        <v>2</v>
      </c>
      <c r="H4" s="113"/>
      <c r="I4" s="113"/>
      <c r="J4" s="114"/>
      <c r="K4" s="6" t="s">
        <v>3</v>
      </c>
      <c r="L4" s="7"/>
    </row>
    <row r="5" spans="1:12" ht="12.75" customHeight="1" x14ac:dyDescent="0.2">
      <c r="A5" s="8"/>
      <c r="B5" s="9"/>
      <c r="C5" s="10" t="s">
        <v>4</v>
      </c>
      <c r="D5" s="11" t="s">
        <v>5</v>
      </c>
      <c r="E5" s="12" t="s">
        <v>6</v>
      </c>
      <c r="F5" s="13" t="s">
        <v>7</v>
      </c>
      <c r="G5" s="9" t="s">
        <v>8</v>
      </c>
      <c r="H5" s="14" t="s">
        <v>9</v>
      </c>
      <c r="I5" s="14" t="s">
        <v>10</v>
      </c>
      <c r="J5" s="15" t="s">
        <v>7</v>
      </c>
      <c r="K5" s="115" t="s">
        <v>11</v>
      </c>
      <c r="L5" s="16"/>
    </row>
    <row r="6" spans="1:12" ht="12.75" customHeight="1" thickBot="1" x14ac:dyDescent="0.25">
      <c r="A6" s="17"/>
      <c r="B6" s="18"/>
      <c r="C6" s="19" t="s">
        <v>12</v>
      </c>
      <c r="D6" s="20"/>
      <c r="E6" s="21" t="s">
        <v>13</v>
      </c>
      <c r="F6" s="22" t="s">
        <v>14</v>
      </c>
      <c r="G6" s="23"/>
      <c r="H6" s="24" t="s">
        <v>15</v>
      </c>
      <c r="I6" s="24"/>
      <c r="J6" s="22" t="s">
        <v>16</v>
      </c>
      <c r="K6" s="116"/>
      <c r="L6" s="16"/>
    </row>
    <row r="7" spans="1:12" ht="12.75" customHeight="1" x14ac:dyDescent="0.2">
      <c r="A7" s="25"/>
      <c r="B7" s="26"/>
      <c r="C7" s="27"/>
      <c r="D7" s="28"/>
      <c r="E7" s="29"/>
      <c r="F7" s="30"/>
      <c r="G7" s="31"/>
      <c r="H7" s="32"/>
      <c r="I7" s="32"/>
      <c r="J7" s="33"/>
      <c r="K7" s="34"/>
      <c r="L7" s="16"/>
    </row>
    <row r="8" spans="1:12" ht="14.1" customHeight="1" x14ac:dyDescent="0.2">
      <c r="A8" s="35" t="s">
        <v>17</v>
      </c>
      <c r="B8" s="36" t="s">
        <v>18</v>
      </c>
      <c r="C8" s="37">
        <f>'[1]Asilo 2021'!C7</f>
        <v>238244.24</v>
      </c>
      <c r="D8" s="37">
        <f>'[1]Asilo 2021'!C8</f>
        <v>203259.75</v>
      </c>
      <c r="E8" s="38">
        <f>'[1]Asilo 2021'!F12/2</f>
        <v>0</v>
      </c>
      <c r="F8" s="39">
        <f>SUM(C8:E8)</f>
        <v>441503.99</v>
      </c>
      <c r="G8" s="40">
        <f>'[1]Asilo 2021'!F23</f>
        <v>99184</v>
      </c>
      <c r="H8" s="41"/>
      <c r="I8" s="41">
        <f>'[1]Asilo 2021'!F24</f>
        <v>0</v>
      </c>
      <c r="J8" s="39">
        <f>SUM(G8:I8)</f>
        <v>99184</v>
      </c>
      <c r="K8" s="42">
        <f>J8/F8</f>
        <v>0.22465029138241763</v>
      </c>
      <c r="L8" s="16"/>
    </row>
    <row r="9" spans="1:12" ht="12" customHeight="1" x14ac:dyDescent="0.2">
      <c r="A9" s="43" t="s">
        <v>19</v>
      </c>
      <c r="B9" s="44"/>
      <c r="C9" s="45"/>
      <c r="D9" s="46"/>
      <c r="E9" s="47"/>
      <c r="F9" s="48"/>
      <c r="G9" s="49"/>
      <c r="H9" s="46"/>
      <c r="I9" s="50"/>
      <c r="J9" s="48"/>
      <c r="K9" s="51"/>
      <c r="L9" s="16"/>
    </row>
    <row r="10" spans="1:12" ht="12" customHeight="1" x14ac:dyDescent="0.2">
      <c r="A10" s="35" t="s">
        <v>20</v>
      </c>
      <c r="B10" s="36" t="s">
        <v>18</v>
      </c>
      <c r="C10" s="37">
        <f>'[1]Mense 2021'!C7</f>
        <v>0</v>
      </c>
      <c r="D10" s="37">
        <f>'[1]Mense 2021'!H17</f>
        <v>535634.32999999996</v>
      </c>
      <c r="E10" s="38">
        <f>'[1]Mense 2021'!G12</f>
        <v>0</v>
      </c>
      <c r="F10" s="39">
        <f>SUM(C10:E10)</f>
        <v>535634.32999999996</v>
      </c>
      <c r="G10" s="40"/>
      <c r="H10" s="41"/>
      <c r="I10" s="41">
        <f>'[1]Mense 2021'!G23+'[1]Mense 2021'!G22</f>
        <v>0</v>
      </c>
      <c r="J10" s="39">
        <f>G10+I10</f>
        <v>0</v>
      </c>
      <c r="K10" s="42">
        <f>J10/F10</f>
        <v>0</v>
      </c>
      <c r="L10" s="16"/>
    </row>
    <row r="11" spans="1:12" ht="12" customHeight="1" x14ac:dyDescent="0.2">
      <c r="A11" s="43" t="s">
        <v>21</v>
      </c>
      <c r="B11" s="52"/>
      <c r="C11" s="53"/>
      <c r="D11" s="54"/>
      <c r="E11" s="55"/>
      <c r="F11" s="56"/>
      <c r="G11" s="57"/>
      <c r="H11" s="58"/>
      <c r="I11" s="58"/>
      <c r="J11" s="59"/>
      <c r="K11" s="60"/>
      <c r="L11" s="16"/>
    </row>
    <row r="12" spans="1:12" ht="12" customHeight="1" x14ac:dyDescent="0.2">
      <c r="A12" s="35" t="s">
        <v>22</v>
      </c>
      <c r="B12" s="36" t="s">
        <v>18</v>
      </c>
      <c r="C12" s="37">
        <v>0</v>
      </c>
      <c r="D12" s="37">
        <f>'[1]Mercati 2021'!F6</f>
        <v>77136</v>
      </c>
      <c r="E12" s="38">
        <f>'[1]Mercati 2021'!F11</f>
        <v>0</v>
      </c>
      <c r="F12" s="39">
        <f>SUM(C12:E12)</f>
        <v>77136</v>
      </c>
      <c r="G12" s="40"/>
      <c r="H12" s="41">
        <f>'[1]Mercati 2021'!F20</f>
        <v>20437.259999999998</v>
      </c>
      <c r="I12" s="41">
        <f>'[1]Mercati 2021'!G26</f>
        <v>0</v>
      </c>
      <c r="J12" s="39">
        <f>SUM(G12:I12)</f>
        <v>20437.259999999998</v>
      </c>
      <c r="K12" s="42">
        <f>J12/F12</f>
        <v>0.26495099564405722</v>
      </c>
      <c r="L12" s="16"/>
    </row>
    <row r="13" spans="1:12" ht="12" customHeight="1" x14ac:dyDescent="0.2">
      <c r="A13" s="43" t="s">
        <v>23</v>
      </c>
      <c r="B13" s="61"/>
      <c r="C13" s="45"/>
      <c r="D13" s="46"/>
      <c r="E13" s="62"/>
      <c r="F13" s="63"/>
      <c r="G13" s="49"/>
      <c r="H13" s="46"/>
      <c r="I13" s="46"/>
      <c r="J13" s="63"/>
      <c r="K13" s="51"/>
      <c r="L13" s="16"/>
    </row>
    <row r="14" spans="1:12" ht="12" customHeight="1" x14ac:dyDescent="0.2">
      <c r="A14" s="35" t="s">
        <v>24</v>
      </c>
      <c r="B14" s="36" t="s">
        <v>18</v>
      </c>
      <c r="C14" s="37">
        <f>'[1]Teatro 2021'!C7</f>
        <v>6198.46</v>
      </c>
      <c r="D14" s="37">
        <f>'[1]Teatro 2021'!C8+'[1]Teatro 2021'!F15</f>
        <v>631641.34</v>
      </c>
      <c r="E14" s="38">
        <f>'[1]Teatro 2021'!F11</f>
        <v>74159.19</v>
      </c>
      <c r="F14" s="39">
        <f>SUM(C14:E14)</f>
        <v>711998.99</v>
      </c>
      <c r="G14" s="40"/>
      <c r="H14" s="41">
        <f>'[1]Teatro 2021'!F23</f>
        <v>60400.01</v>
      </c>
      <c r="I14" s="41">
        <f>'[1]Teatro 2021'!F24+'[1]Teatro 2021'!F25</f>
        <v>84948.94</v>
      </c>
      <c r="J14" s="39">
        <f>SUM(G14:I14)</f>
        <v>145348.95000000001</v>
      </c>
      <c r="K14" s="42">
        <f>J14/F14</f>
        <v>0.2041420732914242</v>
      </c>
      <c r="L14" s="16"/>
    </row>
    <row r="15" spans="1:12" ht="12" customHeight="1" x14ac:dyDescent="0.2">
      <c r="A15" s="43" t="s">
        <v>25</v>
      </c>
      <c r="B15" s="61"/>
      <c r="C15" s="64"/>
      <c r="D15" s="46"/>
      <c r="E15" s="62"/>
      <c r="F15" s="63"/>
      <c r="G15" s="65"/>
      <c r="H15" s="66"/>
      <c r="I15" s="46"/>
      <c r="J15" s="63"/>
      <c r="K15" s="51"/>
      <c r="L15" s="16"/>
    </row>
    <row r="16" spans="1:12" ht="12" customHeight="1" x14ac:dyDescent="0.2">
      <c r="A16" s="35" t="s">
        <v>26</v>
      </c>
      <c r="B16" s="36" t="s">
        <v>18</v>
      </c>
      <c r="C16" s="37">
        <f>'[1]Pinacoteca 2021'!C7</f>
        <v>123023.78</v>
      </c>
      <c r="D16" s="37">
        <f>'[1]Pinacoteca 2021'!C8</f>
        <v>250507.11</v>
      </c>
      <c r="E16" s="38">
        <f>'[1]Pinacoteca 2021'!F11</f>
        <v>64509.72</v>
      </c>
      <c r="F16" s="39">
        <f>SUM(C16:E16)</f>
        <v>438040.61</v>
      </c>
      <c r="G16" s="40"/>
      <c r="H16" s="41">
        <f>'[1]Pinacoteca 2021'!F25</f>
        <v>130982.35</v>
      </c>
      <c r="I16" s="41">
        <f>'[1]Pinacoteca 2021'!F26+'[1]Pinacoteca 2021'!F27+'[1]Pinacoteca 2021'!F28</f>
        <v>19400</v>
      </c>
      <c r="J16" s="39">
        <f>SUM(G16:I16)</f>
        <v>150382.35</v>
      </c>
      <c r="K16" s="42">
        <f>J16/F16</f>
        <v>0.34330686828328544</v>
      </c>
      <c r="L16" s="16"/>
    </row>
    <row r="17" spans="1:12" ht="12" customHeight="1" x14ac:dyDescent="0.2">
      <c r="A17" s="43" t="s">
        <v>27</v>
      </c>
      <c r="B17" s="61"/>
      <c r="C17" s="64"/>
      <c r="D17" s="46"/>
      <c r="E17" s="62"/>
      <c r="F17" s="63"/>
      <c r="G17" s="49"/>
      <c r="H17" s="46"/>
      <c r="I17" s="46"/>
      <c r="J17" s="63"/>
      <c r="K17" s="51"/>
      <c r="L17" s="16"/>
    </row>
    <row r="18" spans="1:12" ht="15" customHeight="1" x14ac:dyDescent="0.2">
      <c r="A18" s="35" t="s">
        <v>28</v>
      </c>
      <c r="B18" s="36" t="s">
        <v>18</v>
      </c>
      <c r="C18" s="37">
        <f>'[1]Centri sportivi 2021'!C7</f>
        <v>24367.41</v>
      </c>
      <c r="D18" s="37">
        <f>'[1]Centri sportivi 2021'!C8</f>
        <v>668258.15</v>
      </c>
      <c r="E18" s="38">
        <f>'[1]Centri sportivi 2021'!F11</f>
        <v>160453.07</v>
      </c>
      <c r="F18" s="39">
        <f>SUM(C18:E18)</f>
        <v>853078.63000000012</v>
      </c>
      <c r="G18" s="40">
        <f>'[1]Centri sportivi 2021'!F28</f>
        <v>54111.49</v>
      </c>
      <c r="H18" s="41"/>
      <c r="I18" s="41">
        <f>'[1]Centri sportivi 2021'!F29</f>
        <v>0</v>
      </c>
      <c r="J18" s="39">
        <f>SUM(G18:I18)</f>
        <v>54111.49</v>
      </c>
      <c r="K18" s="42">
        <f>J18/F18</f>
        <v>6.3430835209176431E-2</v>
      </c>
      <c r="L18" s="16"/>
    </row>
    <row r="19" spans="1:12" ht="12.75" customHeight="1" x14ac:dyDescent="0.2">
      <c r="A19" s="67"/>
      <c r="B19" s="68"/>
      <c r="C19" s="69"/>
      <c r="D19" s="69"/>
      <c r="E19" s="70"/>
      <c r="F19" s="71"/>
      <c r="G19" s="72"/>
      <c r="H19" s="69"/>
      <c r="I19" s="69"/>
      <c r="J19" s="73"/>
      <c r="K19" s="51"/>
      <c r="L19" s="16"/>
    </row>
    <row r="20" spans="1:12" ht="12" customHeight="1" thickBot="1" x14ac:dyDescent="0.25">
      <c r="A20" s="35" t="s">
        <v>29</v>
      </c>
      <c r="B20" s="74" t="s">
        <v>18</v>
      </c>
      <c r="C20" s="41">
        <v>0</v>
      </c>
      <c r="D20" s="41">
        <v>129113.02</v>
      </c>
      <c r="E20" s="75">
        <v>0</v>
      </c>
      <c r="F20" s="39">
        <f>SUM(C20:E20)</f>
        <v>129113.02</v>
      </c>
      <c r="G20" s="40">
        <v>0</v>
      </c>
      <c r="H20" s="41"/>
      <c r="I20" s="41">
        <v>0</v>
      </c>
      <c r="J20" s="39">
        <f>SUM(G20:I20)</f>
        <v>0</v>
      </c>
      <c r="K20" s="42">
        <f>J20/F20</f>
        <v>0</v>
      </c>
      <c r="L20" s="16"/>
    </row>
    <row r="21" spans="1:12" ht="15.75" customHeight="1" x14ac:dyDescent="0.2">
      <c r="A21" s="8"/>
      <c r="B21" s="76"/>
      <c r="C21" s="77"/>
      <c r="D21" s="77"/>
      <c r="E21" s="77"/>
      <c r="F21" s="78"/>
      <c r="G21" s="79"/>
      <c r="H21" s="77"/>
      <c r="I21" s="77"/>
      <c r="J21" s="78"/>
      <c r="K21" s="80"/>
      <c r="L21" s="16"/>
    </row>
    <row r="22" spans="1:12" ht="12" customHeight="1" thickBot="1" x14ac:dyDescent="0.25">
      <c r="A22" s="81" t="s">
        <v>7</v>
      </c>
      <c r="B22" s="82" t="s">
        <v>18</v>
      </c>
      <c r="C22" s="83">
        <f>C8+C10+C12+C14+C16+C18+C20</f>
        <v>391833.88999999996</v>
      </c>
      <c r="D22" s="83">
        <f>D8+D10+D12+D14+D16+D18+D20</f>
        <v>2495549.6999999997</v>
      </c>
      <c r="E22" s="83">
        <f>E8+E10+E12+E14+E16+E18+E20</f>
        <v>299121.98</v>
      </c>
      <c r="F22" s="83">
        <f>SUM(F8+F10+F12+F14+F16+F18+F20)</f>
        <v>3186505.57</v>
      </c>
      <c r="G22" s="84">
        <f>G8+G10+G12+G14+G16+G18+G20</f>
        <v>153295.49</v>
      </c>
      <c r="H22" s="83">
        <f>H8+H10+H12+H14+H16+H18+H20</f>
        <v>211819.62</v>
      </c>
      <c r="I22" s="83">
        <f>I8+I10+I12+I14+I16+I18+I20</f>
        <v>104348.94</v>
      </c>
      <c r="J22" s="85">
        <f>J8+J10+J12+J14+J16+J18+J20</f>
        <v>469464.05000000005</v>
      </c>
      <c r="K22" s="86">
        <f>J22/F22</f>
        <v>0.14732880256663103</v>
      </c>
      <c r="L22" s="16"/>
    </row>
    <row r="23" spans="1:12" ht="16.5" x14ac:dyDescent="0.3">
      <c r="A23" s="87"/>
      <c r="B23" s="88"/>
      <c r="C23" s="88"/>
      <c r="D23" s="88"/>
      <c r="E23" s="88"/>
      <c r="F23" s="89"/>
      <c r="G23" s="88"/>
      <c r="H23" s="88"/>
      <c r="I23" s="88"/>
      <c r="J23" s="88"/>
      <c r="K23" s="87"/>
      <c r="L23" s="16"/>
    </row>
    <row r="24" spans="1:12" ht="16.5" thickBot="1" x14ac:dyDescent="0.3">
      <c r="A24" s="87"/>
      <c r="B24" s="88"/>
      <c r="C24" s="88"/>
      <c r="D24" s="88"/>
      <c r="E24" s="88"/>
      <c r="F24" s="90"/>
      <c r="G24" s="88"/>
      <c r="H24" s="88"/>
      <c r="I24" s="88"/>
      <c r="J24" s="90"/>
      <c r="K24" s="91"/>
      <c r="L24" s="16"/>
    </row>
    <row r="25" spans="1:12" ht="16.5" thickBot="1" x14ac:dyDescent="0.25">
      <c r="A25" s="5" t="s">
        <v>0</v>
      </c>
      <c r="B25" s="109" t="s">
        <v>1</v>
      </c>
      <c r="C25" s="110"/>
      <c r="D25" s="111"/>
      <c r="E25" s="111"/>
      <c r="F25" s="111"/>
      <c r="G25" s="112" t="s">
        <v>2</v>
      </c>
      <c r="H25" s="113"/>
      <c r="I25" s="113"/>
      <c r="J25" s="114"/>
      <c r="K25" s="6"/>
    </row>
    <row r="26" spans="1:12" ht="12" customHeight="1" x14ac:dyDescent="0.2">
      <c r="A26" s="92" t="s">
        <v>30</v>
      </c>
      <c r="B26" s="93"/>
      <c r="C26" s="94"/>
      <c r="D26" s="95"/>
      <c r="E26" s="96"/>
      <c r="F26" s="97"/>
      <c r="G26" s="98"/>
      <c r="H26" s="95"/>
      <c r="I26" s="95"/>
      <c r="J26" s="97"/>
      <c r="K26" s="80"/>
      <c r="L26" s="16"/>
    </row>
    <row r="27" spans="1:12" ht="12" customHeight="1" x14ac:dyDescent="0.2">
      <c r="A27" s="35" t="s">
        <v>31</v>
      </c>
      <c r="B27" s="36" t="s">
        <v>18</v>
      </c>
      <c r="C27" s="37">
        <f>'[1] Lampade 2021'!F11</f>
        <v>6696.59</v>
      </c>
      <c r="D27" s="37">
        <f>'[1] Lampade 2021'!F6</f>
        <v>30978.06</v>
      </c>
      <c r="E27" s="38">
        <v>0</v>
      </c>
      <c r="F27" s="39">
        <f>SUM(B27:E27)</f>
        <v>37674.65</v>
      </c>
      <c r="G27" s="40">
        <f>'[1] Lampade 2021'!F22</f>
        <v>186826.25</v>
      </c>
      <c r="H27" s="41"/>
      <c r="I27" s="41">
        <v>0</v>
      </c>
      <c r="J27" s="39">
        <f>SUM(G27:I27)</f>
        <v>186826.25</v>
      </c>
      <c r="K27" s="42">
        <v>0</v>
      </c>
      <c r="L27" s="16"/>
    </row>
    <row r="28" spans="1:12" ht="13.5" customHeight="1" x14ac:dyDescent="0.2">
      <c r="A28" s="43" t="s">
        <v>32</v>
      </c>
      <c r="B28" s="99"/>
      <c r="C28" s="100"/>
      <c r="D28" s="100"/>
      <c r="E28" s="101"/>
      <c r="F28" s="102"/>
      <c r="G28" s="103"/>
      <c r="H28" s="100"/>
      <c r="I28" s="100"/>
      <c r="J28" s="102"/>
      <c r="K28" s="60"/>
      <c r="L28" s="16"/>
    </row>
    <row r="29" spans="1:12" ht="12" customHeight="1" thickBot="1" x14ac:dyDescent="0.25">
      <c r="A29" s="104" t="s">
        <v>33</v>
      </c>
      <c r="B29" s="82"/>
      <c r="C29" s="83">
        <f>'[1]Trasporti scolastici2021'!C7</f>
        <v>438576.11</v>
      </c>
      <c r="D29" s="83">
        <f>'[1]Trasporti scolastici2021'!C8</f>
        <v>354288.96</v>
      </c>
      <c r="E29" s="83">
        <f>'[1]Trasporti scolastici2021'!F11</f>
        <v>0</v>
      </c>
      <c r="F29" s="85">
        <f>SUM(B29:E29)</f>
        <v>792865.07000000007</v>
      </c>
      <c r="G29" s="84">
        <f>'[1]Trasporti scolastici2021'!F28</f>
        <v>92222.720000000001</v>
      </c>
      <c r="H29" s="83"/>
      <c r="I29" s="83">
        <f>'[1]Trasporti scolastici2021'!F29</f>
        <v>0</v>
      </c>
      <c r="J29" s="85">
        <f>SUM(G29:I29)</f>
        <v>92222.720000000001</v>
      </c>
      <c r="K29" s="86">
        <f>J29/F29</f>
        <v>0.11631578119591016</v>
      </c>
      <c r="L29" s="16"/>
    </row>
    <row r="30" spans="1:12" x14ac:dyDescent="0.2">
      <c r="A30"/>
    </row>
    <row r="31" spans="1:12" x14ac:dyDescent="0.2">
      <c r="A31"/>
    </row>
    <row r="32" spans="1:12" x14ac:dyDescent="0.2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</sheetData>
  <mergeCells count="7">
    <mergeCell ref="A32:J32"/>
    <mergeCell ref="A2:J2"/>
    <mergeCell ref="B4:F4"/>
    <mergeCell ref="G4:J4"/>
    <mergeCell ref="K5:K6"/>
    <mergeCell ref="B25:F25"/>
    <mergeCell ref="G25:J25"/>
  </mergeCells>
  <pageMargins left="0.86614173228346458" right="0.19" top="0.39" bottom="0" header="0.19685039370078741" footer="0.15748031496062992"/>
  <pageSetup paperSize="9" scale="97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2021</vt:lpstr>
      <vt:lpstr>'Consuntivo 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2024-05-24T11:32:50Z</dcterms:created>
  <dcterms:modified xsi:type="dcterms:W3CDTF">2024-05-24T11:38:17Z</dcterms:modified>
</cp:coreProperties>
</file>